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4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</sheets>
  <definedNames/>
  <calcPr fullCalcOnLoad="1"/>
</workbook>
</file>

<file path=xl/sharedStrings.xml><?xml version="1.0" encoding="utf-8"?>
<sst xmlns="http://schemas.openxmlformats.org/spreadsheetml/2006/main" count="172" uniqueCount="117">
  <si>
    <t>L</t>
  </si>
  <si>
    <t>H</t>
  </si>
  <si>
    <t>s</t>
  </si>
  <si>
    <t>m</t>
  </si>
  <si>
    <t>DATI</t>
  </si>
  <si>
    <r>
      <t>T</t>
    </r>
    <r>
      <rPr>
        <vertAlign val="subscript"/>
        <sz val="11"/>
        <color indexed="8"/>
        <rFont val="Calibri"/>
        <family val="2"/>
      </rPr>
      <t>i</t>
    </r>
  </si>
  <si>
    <t>Q</t>
  </si>
  <si>
    <t>°C</t>
  </si>
  <si>
    <t>CALCOLARE</t>
  </si>
  <si>
    <t>c</t>
  </si>
  <si>
    <t>J/kgK</t>
  </si>
  <si>
    <t>V</t>
  </si>
  <si>
    <t>T</t>
  </si>
  <si>
    <t>kJ/kgK</t>
  </si>
  <si>
    <t>kJ</t>
  </si>
  <si>
    <t>P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</si>
  <si>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 = (T</t>
    </r>
    <r>
      <rPr>
        <vertAlign val="subscript"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</si>
  <si>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R</t>
  </si>
  <si>
    <t>p</t>
  </si>
  <si>
    <t>K</t>
  </si>
  <si>
    <t>kg</t>
  </si>
  <si>
    <r>
      <t>Q</t>
    </r>
    <r>
      <rPr>
        <vertAlign val="subscript"/>
        <sz val="11"/>
        <color indexed="8"/>
        <rFont val="Calibri"/>
        <family val="2"/>
      </rPr>
      <t>1,2</t>
    </r>
  </si>
  <si>
    <r>
      <t>L</t>
    </r>
    <r>
      <rPr>
        <vertAlign val="subscript"/>
        <sz val="11"/>
        <color indexed="8"/>
        <rFont val="Calibri"/>
        <family val="2"/>
      </rPr>
      <t>2,1</t>
    </r>
  </si>
  <si>
    <r>
      <t>L</t>
    </r>
    <r>
      <rPr>
        <vertAlign val="subscript"/>
        <sz val="11"/>
        <color indexed="8"/>
        <rFont val="Calibri"/>
        <family val="2"/>
      </rPr>
      <t>1,2</t>
    </r>
  </si>
  <si>
    <r>
      <t>Q</t>
    </r>
    <r>
      <rPr>
        <vertAlign val="subscript"/>
        <sz val="11"/>
        <color indexed="8"/>
        <rFont val="Calibri"/>
        <family val="2"/>
      </rPr>
      <t>2,1</t>
    </r>
  </si>
  <si>
    <t xml:space="preserve">dall'ambiente al sistema </t>
  </si>
  <si>
    <t>Esercizio n.1</t>
  </si>
  <si>
    <t>Esercizio n.2</t>
  </si>
  <si>
    <t>Esercizio n.3</t>
  </si>
  <si>
    <t>Esercizio n.4</t>
  </si>
  <si>
    <t>Esercizio n.5</t>
  </si>
  <si>
    <t xml:space="preserve">Un sistema cilindro-pistone verticale contiene acqua e viene riscaldato su un fornello. Durante il processo si trasferiscono all'acqua </t>
  </si>
  <si>
    <r>
      <t>Q</t>
    </r>
    <r>
      <rPr>
        <vertAlign val="subscript"/>
        <sz val="11"/>
        <color indexed="8"/>
        <rFont val="Calibri"/>
        <family val="2"/>
      </rPr>
      <t>e</t>
    </r>
  </si>
  <si>
    <r>
      <t>Q</t>
    </r>
    <r>
      <rPr>
        <vertAlign val="subscript"/>
        <sz val="11"/>
        <color indexed="8"/>
        <rFont val="Calibri"/>
        <family val="2"/>
      </rPr>
      <t>u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</si>
  <si>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</si>
  <si>
    <t>Il sistema subisce una trasformazione di espansione, durante la quale assorbe e cede calore e compie lavoro di espansione.</t>
  </si>
  <si>
    <t>Pertanto la variazione di energia interna si calcola applicando il Primo Principio della Termodinamica</t>
  </si>
  <si>
    <t>Una massa d'aria di 1.2 kg alla pressione di 150 kPa e alla temperatura di 12 °C è contenuta in un sistema cilindro-pistone.</t>
  </si>
  <si>
    <t xml:space="preserve">L'aria viene compressa a una pressione finale di 600 kPa. Durante la trasformazione l'aria scambia calore con l'esterno in </t>
  </si>
  <si>
    <t>modo tale che la temperatura al'interno del cilindro rimanga costante. Si calcoli il lavoro durante la trasformazione.</t>
  </si>
  <si>
    <t>kPa</t>
  </si>
  <si>
    <r>
      <t>p</t>
    </r>
    <r>
      <rPr>
        <vertAlign val="subscript"/>
        <sz val="11"/>
        <color indexed="8"/>
        <rFont val="Calibri"/>
        <family val="2"/>
      </rPr>
      <t>1</t>
    </r>
  </si>
  <si>
    <t>Il lavoro L</t>
  </si>
  <si>
    <r>
      <t>p</t>
    </r>
    <r>
      <rPr>
        <vertAlign val="subscript"/>
        <sz val="11"/>
        <color indexed="8"/>
        <rFont val="Calibri"/>
        <family val="2"/>
      </rPr>
      <t>2</t>
    </r>
  </si>
  <si>
    <t xml:space="preserve">Calcolare: a) il calore scambiato durante la seconda trasformazione; b) il lavoro e il calore scambiati durante il ciclo </t>
  </si>
  <si>
    <r>
      <t>Q</t>
    </r>
    <r>
      <rPr>
        <vertAlign val="subscript"/>
        <sz val="11"/>
        <color indexed="8"/>
        <rFont val="Calibri"/>
        <family val="2"/>
      </rPr>
      <t>ciclo</t>
    </r>
  </si>
  <si>
    <r>
      <t>L</t>
    </r>
    <r>
      <rPr>
        <vertAlign val="subscript"/>
        <sz val="11"/>
        <color indexed="8"/>
        <rFont val="Calibri"/>
        <family val="2"/>
      </rPr>
      <t>ciclo</t>
    </r>
  </si>
  <si>
    <t>Una stanza misura 4mx5mx6m e la temperatura dell'aria deve essere riscaldata da 7°C a 23° in 15 min.</t>
  </si>
  <si>
    <t xml:space="preserve">Supponendo che non vi siano dispersioni verso l'esterno e che la pressione atmosferica sia 100 kPa, si </t>
  </si>
  <si>
    <t>determini la potenza di riscaldamento. Si supponga che il calore specifico dell'aria sia costante.</t>
  </si>
  <si>
    <r>
      <t>T</t>
    </r>
    <r>
      <rPr>
        <vertAlign val="subscript"/>
        <sz val="11"/>
        <color indexed="8"/>
        <rFont val="Calibri"/>
        <family val="2"/>
      </rPr>
      <t>f</t>
    </r>
  </si>
  <si>
    <t>t</t>
  </si>
  <si>
    <t>min</t>
  </si>
  <si>
    <t>costante dell'aria secca</t>
  </si>
  <si>
    <r>
      <t>T</t>
    </r>
    <r>
      <rPr>
        <vertAlign val="subscript"/>
        <sz val="11"/>
        <color indexed="8"/>
        <rFont val="Calibri"/>
        <family val="2"/>
      </rPr>
      <t>1</t>
    </r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</si>
  <si>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=2p</t>
    </r>
    <r>
      <rPr>
        <vertAlign val="subscript"/>
        <sz val="11"/>
        <color indexed="8"/>
        <rFont val="Calibri"/>
        <family val="2"/>
      </rPr>
      <t>1</t>
    </r>
  </si>
  <si>
    <t>50 kJ di calore e le perdite di calore verso l'esterno sono pari a 8 kJ. Il pistone si solleva per effetto dell'evaporazione dell'acqua e vengono</t>
  </si>
  <si>
    <t>compiuti 5 kJ di lavoro di variazione di volume. Determinare la variazione di energia interna durante questo processo.</t>
  </si>
  <si>
    <t xml:space="preserve">Un sistema chiuso compie un ciclo costituito da due trasformazioni. Durante la prima trasformazione esso si riscalda ricevendo 40 kJ di calore </t>
  </si>
  <si>
    <t>mentre compie lavoro per 60 kJ. Nella seconda trasformazione viene compiuto sul sistema un lavoro di 45 kJ.</t>
  </si>
  <si>
    <t>Si riscalda l'aria fino a quando la sua pressione diventa doppia. Determinare il volume del recipiente e la quantità di calore trasferita.</t>
  </si>
  <si>
    <t>v2</t>
  </si>
  <si>
    <t>p2</t>
  </si>
  <si>
    <t xml:space="preserve">    V1</t>
  </si>
  <si>
    <t>Qe</t>
  </si>
  <si>
    <t>Qu</t>
  </si>
  <si>
    <t>dV</t>
  </si>
  <si>
    <t>Lu</t>
  </si>
  <si>
    <t>Il sistema subisce una compressione isoterma</t>
  </si>
  <si>
    <r>
      <t>L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+L</t>
    </r>
    <r>
      <rPr>
        <vertAlign val="subscript"/>
        <sz val="11"/>
        <color indexed="8"/>
        <rFont val="Calibri"/>
        <family val="2"/>
      </rPr>
      <t>21</t>
    </r>
  </si>
  <si>
    <t xml:space="preserve">all'ambiente dal sistema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</si>
  <si>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=Q-L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</si>
  <si>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=Qe-Qu-L</t>
    </r>
  </si>
  <si>
    <t>p1</t>
  </si>
  <si>
    <t>L = m*R*T*ln(p1/p2)</t>
  </si>
  <si>
    <t>J</t>
  </si>
  <si>
    <t>Si applica il Primo Principio della Termodinamica alla trasformazione 1-2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</si>
  <si>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= Q</t>
    </r>
    <r>
      <rPr>
        <vertAlign val="sub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12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</si>
  <si>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</si>
  <si>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=0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</si>
  <si>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=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</si>
  <si>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= -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12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</si>
  <si>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 xml:space="preserve"> = Q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21</t>
    </r>
  </si>
  <si>
    <t>Per calcolare il calore scambiato nella trasformazione 1-2, si applica il Primo Principio della Termodinamica, quindi:</t>
  </si>
  <si>
    <r>
      <t>Q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=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21</t>
    </r>
    <r>
      <rPr>
        <sz val="11"/>
        <color theme="1"/>
        <rFont val="Calibri"/>
        <family val="2"/>
      </rPr>
      <t>+L</t>
    </r>
    <r>
      <rPr>
        <vertAlign val="subscript"/>
        <sz val="11"/>
        <color indexed="8"/>
        <rFont val="Calibri"/>
        <family val="2"/>
      </rPr>
      <t>21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</si>
  <si>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 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>-L</t>
    </r>
    <r>
      <rPr>
        <vertAlign val="subscript"/>
        <sz val="11"/>
        <color indexed="8"/>
        <rFont val="Calibri"/>
        <family val="2"/>
      </rPr>
      <t>ciclo</t>
    </r>
  </si>
  <si>
    <t>Trattandosi di ciclo, la variazione di energia interna è nulla, per cui il calore scambiato sarà uguale al lavoro netto del ciclo</t>
  </si>
  <si>
    <t>Il lavoro del ciclo è uguale alla somma algebrica del lavoro scambiato durante la prima trasformazione 1-2 e del lavoro scambiato durante la seconda trasformazione 2-1</t>
  </si>
  <si>
    <r>
      <t>L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1,2</t>
    </r>
    <r>
      <rPr>
        <sz val="11"/>
        <color theme="1"/>
        <rFont val="Calibri"/>
        <family val="2"/>
      </rPr>
      <t xml:space="preserve"> +L</t>
    </r>
    <r>
      <rPr>
        <vertAlign val="subscript"/>
        <sz val="11"/>
        <color indexed="8"/>
        <rFont val="Calibri"/>
        <family val="2"/>
      </rPr>
      <t>2,1</t>
    </r>
  </si>
  <si>
    <r>
      <t>Q</t>
    </r>
    <r>
      <rPr>
        <vertAlign val="subscript"/>
        <sz val="11"/>
        <color indexed="8"/>
        <rFont val="Calibri"/>
        <family val="2"/>
      </rPr>
      <t>ciclo</t>
    </r>
    <r>
      <rPr>
        <sz val="11"/>
        <color theme="1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ciclo</t>
    </r>
  </si>
  <si>
    <r>
      <t>c</t>
    </r>
    <r>
      <rPr>
        <vertAlign val="subscript"/>
        <sz val="11"/>
        <color indexed="8"/>
        <rFont val="Calibri"/>
        <family val="2"/>
      </rPr>
      <t>v</t>
    </r>
  </si>
  <si>
    <t>La potenza termica da erogare affinché T aumenti a 23°C</t>
  </si>
  <si>
    <t>pV=mRT</t>
  </si>
  <si>
    <t>V = L*P*H</t>
  </si>
  <si>
    <t>m3</t>
  </si>
  <si>
    <t>Ciò che dobbiamo riscaldare è la massa d'aria, questa di calcola attraverso l'equazione dei gas perfetti:</t>
  </si>
  <si>
    <t xml:space="preserve">Per calcolare la potenza di riscaldamento (P=Q/t), dobbiamo trovare l'energia termica fornita all'aria. </t>
  </si>
  <si>
    <t>A tal fine, tenendo conto che L=0, per il primo principio della termodinamica,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</si>
  <si>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</si>
  <si>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>Quindi</t>
  </si>
  <si>
    <r>
      <t>Q = mc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(Tf-Ti)</t>
    </r>
  </si>
  <si>
    <t>Trovo la potenza dividendo l'energia termica per l'intervallo di tempo imposto:</t>
  </si>
  <si>
    <t>kW</t>
  </si>
  <si>
    <t>Dall'equazione di stato dei gas perfetti applicata allo stato 1: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</si>
  <si>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=mRT</t>
    </r>
    <r>
      <rPr>
        <vertAlign val="subscript"/>
        <sz val="11"/>
        <color indexed="8"/>
        <rFont val="Calibri"/>
        <family val="2"/>
      </rPr>
      <t>1</t>
    </r>
  </si>
  <si>
    <t xml:space="preserve">si ricava </t>
  </si>
  <si>
    <r>
      <t>Q = mc</t>
    </r>
    <r>
      <rPr>
        <vertAlign val="subscript"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(T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-T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</si>
  <si>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V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=mRT</t>
    </r>
    <r>
      <rPr>
        <vertAlign val="subscript"/>
        <sz val="11"/>
        <color indexed="8"/>
        <rFont val="Calibri"/>
        <family val="2"/>
      </rPr>
      <t>2</t>
    </r>
  </si>
  <si>
    <t>Ricavo T2 dall'equazione di stato dei gas perfetti applicata allo stato 2:</t>
  </si>
  <si>
    <t>Per calcolare Q devo determinare T2, essendo Q: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</si>
  <si>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</si>
  <si>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 xml:space="preserve">Un recipiente a </t>
    </r>
    <r>
      <rPr>
        <b/>
        <sz val="11"/>
        <color indexed="8"/>
        <rFont val="Calibri"/>
        <family val="2"/>
      </rPr>
      <t>pareti rigide</t>
    </r>
    <r>
      <rPr>
        <sz val="11"/>
        <color theme="1"/>
        <rFont val="Calibri"/>
        <family val="2"/>
      </rPr>
      <t xml:space="preserve"> contiene 10 kg di aria alla temperatura di 27 °C e alla pressione di 200 kPa.</t>
    </r>
  </si>
  <si>
    <t>V1 = V2  perché il sistema è a pareti rigide (il volume non varia durante il riscaldamento)</t>
  </si>
  <si>
    <t xml:space="preserve">Tenendo che </t>
  </si>
  <si>
    <t>V2 =V1</t>
  </si>
  <si>
    <t>Si ha:</t>
  </si>
  <si>
    <t>Calcolo Q: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</si>
</sst>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Cambria Math"/>
      <family val="1"/>
    </font>
    <font>
      <vertAlign val="superscript"/>
      <sz val="11"/>
      <color indexed="8"/>
      <name val="Calibri"/>
      <family val="2"/>
    </font>
    <font>
      <sz val="11"/>
      <color indexed="8"/>
      <name val="+mn-lt"/>
      <family val="0"/>
    </font>
    <font>
      <sz val="11"/>
      <color indexed="8"/>
      <name val="+mn-e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8" fillId="0" borderId="0" xfId="0" applyFont="1" applyAlignment="1">
      <alignment horizontal="right"/>
    </xf>
    <xf numFmtId="2" fontId="3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1" fontId="3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3" fontId="3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6</xdr:col>
      <xdr:colOff>1047750</xdr:colOff>
      <xdr:row>13</xdr:row>
      <xdr:rowOff>19050</xdr:rowOff>
    </xdr:to>
    <xdr:sp>
      <xdr:nvSpPr>
        <xdr:cNvPr id="1" name="Rettangolo 3"/>
        <xdr:cNvSpPr>
          <a:spLocks/>
        </xdr:cNvSpPr>
      </xdr:nvSpPr>
      <xdr:spPr>
        <a:xfrm>
          <a:off x="5248275" y="1085850"/>
          <a:ext cx="1038225" cy="13525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28575</xdr:rowOff>
    </xdr:from>
    <xdr:to>
      <xdr:col>6</xdr:col>
      <xdr:colOff>1028700</xdr:colOff>
      <xdr:row>8</xdr:row>
      <xdr:rowOff>76200</xdr:rowOff>
    </xdr:to>
    <xdr:sp>
      <xdr:nvSpPr>
        <xdr:cNvPr id="2" name="Rettangolo 4"/>
        <xdr:cNvSpPr>
          <a:spLocks/>
        </xdr:cNvSpPr>
      </xdr:nvSpPr>
      <xdr:spPr>
        <a:xfrm>
          <a:off x="5267325" y="1295400"/>
          <a:ext cx="1000125" cy="2286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5</xdr:row>
      <xdr:rowOff>171450</xdr:rowOff>
    </xdr:from>
    <xdr:to>
      <xdr:col>6</xdr:col>
      <xdr:colOff>9525</xdr:colOff>
      <xdr:row>13</xdr:row>
      <xdr:rowOff>38100</xdr:rowOff>
    </xdr:to>
    <xdr:sp>
      <xdr:nvSpPr>
        <xdr:cNvPr id="3" name="Connettore diritto 6"/>
        <xdr:cNvSpPr>
          <a:spLocks/>
        </xdr:cNvSpPr>
      </xdr:nvSpPr>
      <xdr:spPr>
        <a:xfrm flipH="1">
          <a:off x="5229225" y="1076325"/>
          <a:ext cx="190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28575</xdr:rowOff>
    </xdr:from>
    <xdr:to>
      <xdr:col>6</xdr:col>
      <xdr:colOff>1057275</xdr:colOff>
      <xdr:row>13</xdr:row>
      <xdr:rowOff>38100</xdr:rowOff>
    </xdr:to>
    <xdr:sp>
      <xdr:nvSpPr>
        <xdr:cNvPr id="4" name="Connettore diritto 8"/>
        <xdr:cNvSpPr>
          <a:spLocks/>
        </xdr:cNvSpPr>
      </xdr:nvSpPr>
      <xdr:spPr>
        <a:xfrm flipV="1">
          <a:off x="5238750" y="2447925"/>
          <a:ext cx="1057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1038225</xdr:colOff>
      <xdr:row>5</xdr:row>
      <xdr:rowOff>152400</xdr:rowOff>
    </xdr:from>
    <xdr:to>
      <xdr:col>6</xdr:col>
      <xdr:colOff>1038225</xdr:colOff>
      <xdr:row>13</xdr:row>
      <xdr:rowOff>28575</xdr:rowOff>
    </xdr:to>
    <xdr:sp>
      <xdr:nvSpPr>
        <xdr:cNvPr id="5" name="Connettore diritto 10"/>
        <xdr:cNvSpPr>
          <a:spLocks/>
        </xdr:cNvSpPr>
      </xdr:nvSpPr>
      <xdr:spPr>
        <a:xfrm flipH="1">
          <a:off x="6276975" y="1057275"/>
          <a:ext cx="9525" cy="1390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12</xdr:row>
      <xdr:rowOff>47625</xdr:rowOff>
    </xdr:from>
    <xdr:to>
      <xdr:col>6</xdr:col>
      <xdr:colOff>438150</xdr:colOff>
      <xdr:row>14</xdr:row>
      <xdr:rowOff>95250</xdr:rowOff>
    </xdr:to>
    <xdr:sp>
      <xdr:nvSpPr>
        <xdr:cNvPr id="6" name="Connettore 2 13"/>
        <xdr:cNvSpPr>
          <a:spLocks/>
        </xdr:cNvSpPr>
      </xdr:nvSpPr>
      <xdr:spPr>
        <a:xfrm flipH="1" flipV="1">
          <a:off x="5676900" y="2286000"/>
          <a:ext cx="9525" cy="43815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885825</xdr:colOff>
      <xdr:row>10</xdr:row>
      <xdr:rowOff>0</xdr:rowOff>
    </xdr:from>
    <xdr:to>
      <xdr:col>6</xdr:col>
      <xdr:colOff>1524000</xdr:colOff>
      <xdr:row>10</xdr:row>
      <xdr:rowOff>19050</xdr:rowOff>
    </xdr:to>
    <xdr:sp>
      <xdr:nvSpPr>
        <xdr:cNvPr id="7" name="Connettore 2 15"/>
        <xdr:cNvSpPr>
          <a:spLocks/>
        </xdr:cNvSpPr>
      </xdr:nvSpPr>
      <xdr:spPr>
        <a:xfrm flipV="1">
          <a:off x="6124575" y="1866900"/>
          <a:ext cx="638175" cy="190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1019175</xdr:colOff>
      <xdr:row>6</xdr:row>
      <xdr:rowOff>47625</xdr:rowOff>
    </xdr:to>
    <xdr:sp>
      <xdr:nvSpPr>
        <xdr:cNvPr id="8" name="Rettangolo 16"/>
        <xdr:cNvSpPr>
          <a:spLocks/>
        </xdr:cNvSpPr>
      </xdr:nvSpPr>
      <xdr:spPr>
        <a:xfrm>
          <a:off x="5267325" y="904875"/>
          <a:ext cx="1000125" cy="228600"/>
        </a:xfrm>
        <a:prstGeom prst="rect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6</xdr:row>
      <xdr:rowOff>161925</xdr:rowOff>
    </xdr:from>
    <xdr:to>
      <xdr:col>6</xdr:col>
      <xdr:colOff>190500</xdr:colOff>
      <xdr:row>7</xdr:row>
      <xdr:rowOff>0</xdr:rowOff>
    </xdr:to>
    <xdr:sp>
      <xdr:nvSpPr>
        <xdr:cNvPr id="9" name="Connettore 2 17"/>
        <xdr:cNvSpPr>
          <a:spLocks/>
        </xdr:cNvSpPr>
      </xdr:nvSpPr>
      <xdr:spPr>
        <a:xfrm flipV="1">
          <a:off x="4791075" y="1247775"/>
          <a:ext cx="638175" cy="19050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5</xdr:row>
      <xdr:rowOff>171450</xdr:rowOff>
    </xdr:from>
    <xdr:to>
      <xdr:col>5</xdr:col>
      <xdr:colOff>800100</xdr:colOff>
      <xdr:row>16</xdr:row>
      <xdr:rowOff>0</xdr:rowOff>
    </xdr:to>
    <xdr:sp>
      <xdr:nvSpPr>
        <xdr:cNvPr id="1" name="Connettore 2 2"/>
        <xdr:cNvSpPr>
          <a:spLocks/>
        </xdr:cNvSpPr>
      </xdr:nvSpPr>
      <xdr:spPr>
        <a:xfrm flipH="1" flipV="1">
          <a:off x="5372100" y="1085850"/>
          <a:ext cx="9525" cy="18859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15</xdr:row>
      <xdr:rowOff>152400</xdr:rowOff>
    </xdr:from>
    <xdr:to>
      <xdr:col>7</xdr:col>
      <xdr:colOff>428625</xdr:colOff>
      <xdr:row>16</xdr:row>
      <xdr:rowOff>9525</xdr:rowOff>
    </xdr:to>
    <xdr:sp>
      <xdr:nvSpPr>
        <xdr:cNvPr id="2" name="Connettore 2 4"/>
        <xdr:cNvSpPr>
          <a:spLocks/>
        </xdr:cNvSpPr>
      </xdr:nvSpPr>
      <xdr:spPr>
        <a:xfrm flipV="1">
          <a:off x="5372100" y="2943225"/>
          <a:ext cx="2314575" cy="381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800100</xdr:colOff>
      <xdr:row>16</xdr:row>
      <xdr:rowOff>9525</xdr:rowOff>
    </xdr:from>
    <xdr:to>
      <xdr:col>7</xdr:col>
      <xdr:colOff>466725</xdr:colOff>
      <xdr:row>16</xdr:row>
      <xdr:rowOff>9525</xdr:rowOff>
    </xdr:to>
    <xdr:sp>
      <xdr:nvSpPr>
        <xdr:cNvPr id="3" name="Connettore 2 6"/>
        <xdr:cNvSpPr>
          <a:spLocks/>
        </xdr:cNvSpPr>
      </xdr:nvSpPr>
      <xdr:spPr>
        <a:xfrm>
          <a:off x="5372100" y="2981325"/>
          <a:ext cx="2352675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28575</xdr:rowOff>
    </xdr:from>
    <xdr:to>
      <xdr:col>7</xdr:col>
      <xdr:colOff>352425</xdr:colOff>
      <xdr:row>13</xdr:row>
      <xdr:rowOff>28575</xdr:rowOff>
    </xdr:to>
    <xdr:sp>
      <xdr:nvSpPr>
        <xdr:cNvPr id="4" name="Arco 3"/>
        <xdr:cNvSpPr>
          <a:spLocks/>
        </xdr:cNvSpPr>
      </xdr:nvSpPr>
      <xdr:spPr>
        <a:xfrm rot="10800000">
          <a:off x="5600700" y="942975"/>
          <a:ext cx="2009775" cy="1504950"/>
        </a:xfrm>
        <a:custGeom>
          <a:pathLst>
            <a:path stroke="0" h="1517650" w="2101850">
              <a:moveTo>
                <a:pt x="1050925" y="0"/>
              </a:moveTo>
              <a:cubicBezTo>
                <a:pt x="1631335" y="0"/>
                <a:pt x="2101850" y="339738"/>
                <a:pt x="2101850" y="758825"/>
              </a:cubicBezTo>
              <a:lnTo>
                <a:pt x="1050925" y="758825"/>
              </a:lnTo>
              <a:lnTo>
                <a:pt x="1050925" y="0"/>
              </a:lnTo>
              <a:close/>
            </a:path>
            <a:path fill="none" h="1517650" w="2101850">
              <a:moveTo>
                <a:pt x="1050925" y="0"/>
              </a:moveTo>
              <a:cubicBezTo>
                <a:pt x="1631335" y="0"/>
                <a:pt x="2101850" y="339738"/>
                <a:pt x="2101850" y="75882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6</xdr:col>
      <xdr:colOff>9525</xdr:colOff>
      <xdr:row>15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5353050" y="1133475"/>
          <a:ext cx="9525" cy="1752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476250</xdr:colOff>
      <xdr:row>15</xdr:row>
      <xdr:rowOff>28575</xdr:rowOff>
    </xdr:to>
    <xdr:sp>
      <xdr:nvSpPr>
        <xdr:cNvPr id="2" name="Connettore 2 4"/>
        <xdr:cNvSpPr>
          <a:spLocks/>
        </xdr:cNvSpPr>
      </xdr:nvSpPr>
      <xdr:spPr>
        <a:xfrm>
          <a:off x="5362575" y="2905125"/>
          <a:ext cx="19050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7</xdr:row>
      <xdr:rowOff>200025</xdr:rowOff>
    </xdr:from>
    <xdr:to>
      <xdr:col>6</xdr:col>
      <xdr:colOff>1438275</xdr:colOff>
      <xdr:row>13</xdr:row>
      <xdr:rowOff>9525</xdr:rowOff>
    </xdr:to>
    <xdr:sp>
      <xdr:nvSpPr>
        <xdr:cNvPr id="3" name="Figura a mano libera: forma 8"/>
        <xdr:cNvSpPr>
          <a:spLocks/>
        </xdr:cNvSpPr>
      </xdr:nvSpPr>
      <xdr:spPr>
        <a:xfrm>
          <a:off x="5657850" y="1524000"/>
          <a:ext cx="1133475" cy="1009650"/>
        </a:xfrm>
        <a:custGeom>
          <a:pathLst>
            <a:path h="1009650" w="1431779">
              <a:moveTo>
                <a:pt x="0" y="1009650"/>
              </a:moveTo>
              <a:cubicBezTo>
                <a:pt x="59267" y="1007533"/>
                <a:pt x="118619" y="1007118"/>
                <a:pt x="177800" y="1003300"/>
              </a:cubicBezTo>
              <a:cubicBezTo>
                <a:pt x="184480" y="1002869"/>
                <a:pt x="190356" y="998573"/>
                <a:pt x="196850" y="996950"/>
              </a:cubicBezTo>
              <a:cubicBezTo>
                <a:pt x="207321" y="994332"/>
                <a:pt x="217933" y="992241"/>
                <a:pt x="228600" y="990600"/>
              </a:cubicBezTo>
              <a:cubicBezTo>
                <a:pt x="248147" y="987593"/>
                <a:pt x="295786" y="983329"/>
                <a:pt x="317500" y="977900"/>
              </a:cubicBezTo>
              <a:cubicBezTo>
                <a:pt x="330487" y="974653"/>
                <a:pt x="342900" y="969433"/>
                <a:pt x="355600" y="965200"/>
              </a:cubicBezTo>
              <a:lnTo>
                <a:pt x="374650" y="958850"/>
              </a:lnTo>
              <a:cubicBezTo>
                <a:pt x="381000" y="956733"/>
                <a:pt x="388131" y="956213"/>
                <a:pt x="393700" y="952500"/>
              </a:cubicBezTo>
              <a:cubicBezTo>
                <a:pt x="406400" y="944033"/>
                <a:pt x="417320" y="931927"/>
                <a:pt x="431800" y="927100"/>
              </a:cubicBezTo>
              <a:cubicBezTo>
                <a:pt x="518521" y="898193"/>
                <a:pt x="429896" y="929730"/>
                <a:pt x="495300" y="901700"/>
              </a:cubicBezTo>
              <a:cubicBezTo>
                <a:pt x="510525" y="895175"/>
                <a:pt x="523638" y="893603"/>
                <a:pt x="539750" y="889000"/>
              </a:cubicBezTo>
              <a:cubicBezTo>
                <a:pt x="569534" y="880490"/>
                <a:pt x="550333" y="884464"/>
                <a:pt x="584200" y="869950"/>
              </a:cubicBezTo>
              <a:cubicBezTo>
                <a:pt x="590352" y="867313"/>
                <a:pt x="596814" y="865439"/>
                <a:pt x="603250" y="863600"/>
              </a:cubicBezTo>
              <a:cubicBezTo>
                <a:pt x="611641" y="861202"/>
                <a:pt x="620291" y="859758"/>
                <a:pt x="628650" y="857250"/>
              </a:cubicBezTo>
              <a:cubicBezTo>
                <a:pt x="641472" y="853403"/>
                <a:pt x="653623" y="847175"/>
                <a:pt x="666750" y="844550"/>
              </a:cubicBezTo>
              <a:cubicBezTo>
                <a:pt x="678826" y="842135"/>
                <a:pt x="704533" y="838359"/>
                <a:pt x="717550" y="831850"/>
              </a:cubicBezTo>
              <a:cubicBezTo>
                <a:pt x="763372" y="808939"/>
                <a:pt x="706337" y="828715"/>
                <a:pt x="762000" y="806450"/>
              </a:cubicBezTo>
              <a:cubicBezTo>
                <a:pt x="774429" y="801478"/>
                <a:pt x="800100" y="793750"/>
                <a:pt x="800100" y="793750"/>
              </a:cubicBezTo>
              <a:cubicBezTo>
                <a:pt x="860871" y="732979"/>
                <a:pt x="783061" y="805109"/>
                <a:pt x="838200" y="768350"/>
              </a:cubicBezTo>
              <a:cubicBezTo>
                <a:pt x="905760" y="723310"/>
                <a:pt x="801716" y="776498"/>
                <a:pt x="882650" y="730250"/>
              </a:cubicBezTo>
              <a:cubicBezTo>
                <a:pt x="919913" y="708957"/>
                <a:pt x="887618" y="750682"/>
                <a:pt x="939800" y="698500"/>
              </a:cubicBezTo>
              <a:cubicBezTo>
                <a:pt x="952500" y="685800"/>
                <a:pt x="962956" y="670363"/>
                <a:pt x="977900" y="660400"/>
              </a:cubicBezTo>
              <a:cubicBezTo>
                <a:pt x="996631" y="647913"/>
                <a:pt x="1000721" y="646985"/>
                <a:pt x="1016000" y="628650"/>
              </a:cubicBezTo>
              <a:cubicBezTo>
                <a:pt x="1020886" y="622787"/>
                <a:pt x="1023814" y="615463"/>
                <a:pt x="1028700" y="609600"/>
              </a:cubicBezTo>
              <a:cubicBezTo>
                <a:pt x="1043979" y="591265"/>
                <a:pt x="1048069" y="590337"/>
                <a:pt x="1066800" y="577850"/>
              </a:cubicBezTo>
              <a:cubicBezTo>
                <a:pt x="1079162" y="540764"/>
                <a:pt x="1063477" y="574823"/>
                <a:pt x="1092200" y="546100"/>
              </a:cubicBezTo>
              <a:cubicBezTo>
                <a:pt x="1097596" y="540704"/>
                <a:pt x="1099504" y="532446"/>
                <a:pt x="1104900" y="527050"/>
              </a:cubicBezTo>
              <a:cubicBezTo>
                <a:pt x="1110296" y="521654"/>
                <a:pt x="1118087" y="519236"/>
                <a:pt x="1123950" y="514350"/>
              </a:cubicBezTo>
              <a:cubicBezTo>
                <a:pt x="1186367" y="462336"/>
                <a:pt x="1105750" y="526200"/>
                <a:pt x="1155700" y="476250"/>
              </a:cubicBezTo>
              <a:cubicBezTo>
                <a:pt x="1161096" y="470854"/>
                <a:pt x="1169046" y="468620"/>
                <a:pt x="1174750" y="463550"/>
              </a:cubicBezTo>
              <a:cubicBezTo>
                <a:pt x="1188174" y="451618"/>
                <a:pt x="1202887" y="440394"/>
                <a:pt x="1212850" y="425450"/>
              </a:cubicBezTo>
              <a:cubicBezTo>
                <a:pt x="1217083" y="419100"/>
                <a:pt x="1220480" y="412104"/>
                <a:pt x="1225550" y="406400"/>
              </a:cubicBezTo>
              <a:cubicBezTo>
                <a:pt x="1237482" y="392976"/>
                <a:pt x="1250950" y="381000"/>
                <a:pt x="1263650" y="368300"/>
              </a:cubicBezTo>
              <a:cubicBezTo>
                <a:pt x="1270000" y="361950"/>
                <a:pt x="1278684" y="357282"/>
                <a:pt x="1282700" y="349250"/>
              </a:cubicBezTo>
              <a:cubicBezTo>
                <a:pt x="1286933" y="340783"/>
                <a:pt x="1290530" y="331967"/>
                <a:pt x="1295400" y="323850"/>
              </a:cubicBezTo>
              <a:cubicBezTo>
                <a:pt x="1303253" y="310762"/>
                <a:pt x="1320800" y="285750"/>
                <a:pt x="1320800" y="285750"/>
              </a:cubicBezTo>
              <a:cubicBezTo>
                <a:pt x="1330852" y="245542"/>
                <a:pt x="1322309" y="267612"/>
                <a:pt x="1352550" y="222250"/>
              </a:cubicBezTo>
              <a:lnTo>
                <a:pt x="1352550" y="222250"/>
              </a:lnTo>
              <a:lnTo>
                <a:pt x="1365250" y="184150"/>
              </a:lnTo>
              <a:cubicBezTo>
                <a:pt x="1367367" y="177800"/>
                <a:pt x="1367887" y="170669"/>
                <a:pt x="1371600" y="165100"/>
              </a:cubicBezTo>
              <a:cubicBezTo>
                <a:pt x="1407996" y="110505"/>
                <a:pt x="1364360" y="179580"/>
                <a:pt x="1390650" y="127000"/>
              </a:cubicBezTo>
              <a:cubicBezTo>
                <a:pt x="1394063" y="120174"/>
                <a:pt x="1400250" y="114924"/>
                <a:pt x="1403350" y="107950"/>
              </a:cubicBezTo>
              <a:cubicBezTo>
                <a:pt x="1408787" y="95717"/>
                <a:pt x="1408624" y="80989"/>
                <a:pt x="1416050" y="69850"/>
              </a:cubicBezTo>
              <a:cubicBezTo>
                <a:pt x="1420283" y="63500"/>
                <a:pt x="1427385" y="58309"/>
                <a:pt x="1428750" y="50800"/>
              </a:cubicBezTo>
              <a:cubicBezTo>
                <a:pt x="1431779" y="34140"/>
                <a:pt x="1428750" y="16933"/>
                <a:pt x="1428750" y="0"/>
              </a:cubicBezTo>
            </a:path>
          </a:pathLst>
        </a:custGeom>
        <a:noFill/>
        <a:ln w="12700" cmpd="sng">
          <a:solidFill>
            <a:srgbClr val="41719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38100</xdr:rowOff>
    </xdr:from>
    <xdr:to>
      <xdr:col>6</xdr:col>
      <xdr:colOff>1438275</xdr:colOff>
      <xdr:row>13</xdr:row>
      <xdr:rowOff>0</xdr:rowOff>
    </xdr:to>
    <xdr:sp>
      <xdr:nvSpPr>
        <xdr:cNvPr id="4" name="Figura a mano libera: forma 9"/>
        <xdr:cNvSpPr>
          <a:spLocks/>
        </xdr:cNvSpPr>
      </xdr:nvSpPr>
      <xdr:spPr>
        <a:xfrm>
          <a:off x="5648325" y="1571625"/>
          <a:ext cx="1143000" cy="952500"/>
        </a:xfrm>
        <a:custGeom>
          <a:pathLst>
            <a:path h="961527" w="1441450">
              <a:moveTo>
                <a:pt x="1441450" y="0"/>
              </a:moveTo>
              <a:cubicBezTo>
                <a:pt x="1408498" y="845"/>
                <a:pt x="1208635" y="602"/>
                <a:pt x="1123950" y="12700"/>
              </a:cubicBezTo>
              <a:cubicBezTo>
                <a:pt x="1117324" y="13647"/>
                <a:pt x="1111336" y="17211"/>
                <a:pt x="1104900" y="19050"/>
              </a:cubicBezTo>
              <a:cubicBezTo>
                <a:pt x="1096509" y="21448"/>
                <a:pt x="1088126" y="24073"/>
                <a:pt x="1079500" y="25400"/>
              </a:cubicBezTo>
              <a:cubicBezTo>
                <a:pt x="918232" y="50210"/>
                <a:pt x="1111011" y="15915"/>
                <a:pt x="977900" y="38100"/>
              </a:cubicBezTo>
              <a:cubicBezTo>
                <a:pt x="967254" y="39874"/>
                <a:pt x="956769" y="42519"/>
                <a:pt x="946150" y="44450"/>
              </a:cubicBezTo>
              <a:cubicBezTo>
                <a:pt x="933482" y="46753"/>
                <a:pt x="920619" y="48007"/>
                <a:pt x="908050" y="50800"/>
              </a:cubicBezTo>
              <a:cubicBezTo>
                <a:pt x="901516" y="52252"/>
                <a:pt x="895564" y="55837"/>
                <a:pt x="889000" y="57150"/>
              </a:cubicBezTo>
              <a:cubicBezTo>
                <a:pt x="838361" y="67278"/>
                <a:pt x="853673" y="59356"/>
                <a:pt x="806450" y="69850"/>
              </a:cubicBezTo>
              <a:cubicBezTo>
                <a:pt x="799916" y="71302"/>
                <a:pt x="793836" y="74361"/>
                <a:pt x="787400" y="76200"/>
              </a:cubicBezTo>
              <a:cubicBezTo>
                <a:pt x="779009" y="78598"/>
                <a:pt x="770558" y="80838"/>
                <a:pt x="762000" y="82550"/>
              </a:cubicBezTo>
              <a:cubicBezTo>
                <a:pt x="746323" y="85685"/>
                <a:pt x="715357" y="88929"/>
                <a:pt x="698500" y="95250"/>
              </a:cubicBezTo>
              <a:cubicBezTo>
                <a:pt x="689637" y="98574"/>
                <a:pt x="681963" y="104626"/>
                <a:pt x="673100" y="107950"/>
              </a:cubicBezTo>
              <a:cubicBezTo>
                <a:pt x="664928" y="111014"/>
                <a:pt x="655872" y="111236"/>
                <a:pt x="647700" y="114300"/>
              </a:cubicBezTo>
              <a:cubicBezTo>
                <a:pt x="581288" y="139204"/>
                <a:pt x="662098" y="117051"/>
                <a:pt x="596900" y="133350"/>
              </a:cubicBezTo>
              <a:cubicBezTo>
                <a:pt x="560291" y="157756"/>
                <a:pt x="595606" y="136626"/>
                <a:pt x="558800" y="152400"/>
              </a:cubicBezTo>
              <a:cubicBezTo>
                <a:pt x="512312" y="172324"/>
                <a:pt x="554829" y="159743"/>
                <a:pt x="508000" y="171450"/>
              </a:cubicBezTo>
              <a:cubicBezTo>
                <a:pt x="499533" y="177800"/>
                <a:pt x="492066" y="185767"/>
                <a:pt x="482600" y="190500"/>
              </a:cubicBezTo>
              <a:cubicBezTo>
                <a:pt x="447103" y="208248"/>
                <a:pt x="461046" y="181586"/>
                <a:pt x="419100" y="209550"/>
              </a:cubicBezTo>
              <a:cubicBezTo>
                <a:pt x="406400" y="218017"/>
                <a:pt x="395480" y="230123"/>
                <a:pt x="381000" y="234950"/>
              </a:cubicBezTo>
              <a:lnTo>
                <a:pt x="342900" y="247650"/>
              </a:lnTo>
              <a:cubicBezTo>
                <a:pt x="334433" y="254000"/>
                <a:pt x="325535" y="259812"/>
                <a:pt x="317500" y="266700"/>
              </a:cubicBezTo>
              <a:cubicBezTo>
                <a:pt x="310682" y="272544"/>
                <a:pt x="305539" y="280237"/>
                <a:pt x="298450" y="285750"/>
              </a:cubicBezTo>
              <a:cubicBezTo>
                <a:pt x="286402" y="295121"/>
                <a:pt x="269508" y="298939"/>
                <a:pt x="260350" y="311150"/>
              </a:cubicBezTo>
              <a:cubicBezTo>
                <a:pt x="235912" y="343734"/>
                <a:pt x="248784" y="329066"/>
                <a:pt x="222250" y="355600"/>
              </a:cubicBezTo>
              <a:cubicBezTo>
                <a:pt x="215886" y="374693"/>
                <a:pt x="216877" y="377287"/>
                <a:pt x="203200" y="393700"/>
              </a:cubicBezTo>
              <a:cubicBezTo>
                <a:pt x="185645" y="414766"/>
                <a:pt x="183274" y="408151"/>
                <a:pt x="171450" y="431800"/>
              </a:cubicBezTo>
              <a:cubicBezTo>
                <a:pt x="168457" y="437787"/>
                <a:pt x="167217" y="444500"/>
                <a:pt x="165100" y="450850"/>
              </a:cubicBezTo>
              <a:cubicBezTo>
                <a:pt x="159244" y="497697"/>
                <a:pt x="158085" y="517010"/>
                <a:pt x="146050" y="565150"/>
              </a:cubicBezTo>
              <a:cubicBezTo>
                <a:pt x="143933" y="573617"/>
                <a:pt x="143138" y="582528"/>
                <a:pt x="139700" y="590550"/>
              </a:cubicBezTo>
              <a:cubicBezTo>
                <a:pt x="136694" y="597565"/>
                <a:pt x="130100" y="602626"/>
                <a:pt x="127000" y="609600"/>
              </a:cubicBezTo>
              <a:cubicBezTo>
                <a:pt x="121563" y="621833"/>
                <a:pt x="118533" y="635000"/>
                <a:pt x="114300" y="647700"/>
              </a:cubicBezTo>
              <a:cubicBezTo>
                <a:pt x="112183" y="654050"/>
                <a:pt x="112683" y="662017"/>
                <a:pt x="107950" y="666750"/>
              </a:cubicBezTo>
              <a:lnTo>
                <a:pt x="88900" y="685800"/>
              </a:lnTo>
              <a:lnTo>
                <a:pt x="76200" y="723900"/>
              </a:lnTo>
              <a:cubicBezTo>
                <a:pt x="74083" y="730250"/>
                <a:pt x="73563" y="737381"/>
                <a:pt x="69850" y="742950"/>
              </a:cubicBezTo>
              <a:cubicBezTo>
                <a:pt x="65617" y="749300"/>
                <a:pt x="60563" y="755174"/>
                <a:pt x="57150" y="762000"/>
              </a:cubicBezTo>
              <a:cubicBezTo>
                <a:pt x="30860" y="814580"/>
                <a:pt x="74496" y="745505"/>
                <a:pt x="38100" y="800100"/>
              </a:cubicBezTo>
              <a:cubicBezTo>
                <a:pt x="21302" y="867291"/>
                <a:pt x="44109" y="788168"/>
                <a:pt x="19050" y="844550"/>
              </a:cubicBezTo>
              <a:cubicBezTo>
                <a:pt x="13613" y="856783"/>
                <a:pt x="10583" y="869950"/>
                <a:pt x="6350" y="882650"/>
              </a:cubicBezTo>
              <a:lnTo>
                <a:pt x="0" y="901700"/>
              </a:lnTo>
              <a:cubicBezTo>
                <a:pt x="2117" y="912283"/>
                <a:pt x="3732" y="922979"/>
                <a:pt x="6350" y="933450"/>
              </a:cubicBezTo>
              <a:cubicBezTo>
                <a:pt x="13369" y="961527"/>
                <a:pt x="12700" y="943587"/>
                <a:pt x="12700" y="958850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304800</xdr:colOff>
      <xdr:row>15</xdr:row>
      <xdr:rowOff>9525</xdr:rowOff>
    </xdr:to>
    <xdr:sp>
      <xdr:nvSpPr>
        <xdr:cNvPr id="5" name="Connettore diritto 11"/>
        <xdr:cNvSpPr>
          <a:spLocks/>
        </xdr:cNvSpPr>
      </xdr:nvSpPr>
      <xdr:spPr>
        <a:xfrm>
          <a:off x="5657850" y="252412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1438275</xdr:colOff>
      <xdr:row>8</xdr:row>
      <xdr:rowOff>38100</xdr:rowOff>
    </xdr:from>
    <xdr:to>
      <xdr:col>6</xdr:col>
      <xdr:colOff>1438275</xdr:colOff>
      <xdr:row>15</xdr:row>
      <xdr:rowOff>28575</xdr:rowOff>
    </xdr:to>
    <xdr:sp>
      <xdr:nvSpPr>
        <xdr:cNvPr id="6" name="Connettore diritto 13"/>
        <xdr:cNvSpPr>
          <a:spLocks/>
        </xdr:cNvSpPr>
      </xdr:nvSpPr>
      <xdr:spPr>
        <a:xfrm flipH="1">
          <a:off x="6791325" y="1571625"/>
          <a:ext cx="0" cy="13430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447675</xdr:colOff>
      <xdr:row>9</xdr:row>
      <xdr:rowOff>0</xdr:rowOff>
    </xdr:from>
    <xdr:to>
      <xdr:col>6</xdr:col>
      <xdr:colOff>1362075</xdr:colOff>
      <xdr:row>12</xdr:row>
      <xdr:rowOff>85725</xdr:rowOff>
    </xdr:to>
    <xdr:sp>
      <xdr:nvSpPr>
        <xdr:cNvPr id="7" name="Figura a mano libera: forma 14"/>
        <xdr:cNvSpPr>
          <a:spLocks/>
        </xdr:cNvSpPr>
      </xdr:nvSpPr>
      <xdr:spPr>
        <a:xfrm>
          <a:off x="5800725" y="1714500"/>
          <a:ext cx="914400" cy="714375"/>
        </a:xfrm>
        <a:custGeom>
          <a:pathLst>
            <a:path h="717550" w="974259">
              <a:moveTo>
                <a:pt x="381123" y="44450"/>
              </a:moveTo>
              <a:lnTo>
                <a:pt x="425573" y="31750"/>
              </a:lnTo>
              <a:cubicBezTo>
                <a:pt x="446498" y="25472"/>
                <a:pt x="446479" y="23331"/>
                <a:pt x="470023" y="19050"/>
              </a:cubicBezTo>
              <a:cubicBezTo>
                <a:pt x="507019" y="12324"/>
                <a:pt x="615887" y="1432"/>
                <a:pt x="628773" y="0"/>
              </a:cubicBezTo>
              <a:cubicBezTo>
                <a:pt x="740956" y="4233"/>
                <a:pt x="853617" y="1529"/>
                <a:pt x="965323" y="12700"/>
              </a:cubicBezTo>
              <a:cubicBezTo>
                <a:pt x="974259" y="13594"/>
                <a:pt x="953888" y="26990"/>
                <a:pt x="946273" y="31750"/>
              </a:cubicBezTo>
              <a:cubicBezTo>
                <a:pt x="936607" y="37791"/>
                <a:pt x="925196" y="40448"/>
                <a:pt x="914523" y="44450"/>
              </a:cubicBezTo>
              <a:cubicBezTo>
                <a:pt x="908256" y="46800"/>
                <a:pt x="902153" y="50382"/>
                <a:pt x="895473" y="50800"/>
              </a:cubicBezTo>
              <a:cubicBezTo>
                <a:pt x="834173" y="54631"/>
                <a:pt x="772699" y="54834"/>
                <a:pt x="711323" y="57150"/>
              </a:cubicBezTo>
              <a:lnTo>
                <a:pt x="558923" y="63500"/>
              </a:lnTo>
              <a:cubicBezTo>
                <a:pt x="541990" y="65617"/>
                <a:pt x="524587" y="65360"/>
                <a:pt x="508123" y="69850"/>
              </a:cubicBezTo>
              <a:cubicBezTo>
                <a:pt x="500760" y="71858"/>
                <a:pt x="496047" y="79450"/>
                <a:pt x="489073" y="82550"/>
              </a:cubicBezTo>
              <a:cubicBezTo>
                <a:pt x="476840" y="87987"/>
                <a:pt x="462452" y="88362"/>
                <a:pt x="450973" y="95250"/>
              </a:cubicBezTo>
              <a:cubicBezTo>
                <a:pt x="437501" y="103333"/>
                <a:pt x="410018" y="120927"/>
                <a:pt x="393823" y="127000"/>
              </a:cubicBezTo>
              <a:cubicBezTo>
                <a:pt x="385651" y="130064"/>
                <a:pt x="376782" y="130842"/>
                <a:pt x="368423" y="133350"/>
              </a:cubicBezTo>
              <a:cubicBezTo>
                <a:pt x="355601" y="137197"/>
                <a:pt x="343023" y="141817"/>
                <a:pt x="330323" y="146050"/>
              </a:cubicBezTo>
              <a:cubicBezTo>
                <a:pt x="311217" y="152419"/>
                <a:pt x="301416" y="156561"/>
                <a:pt x="279523" y="158750"/>
              </a:cubicBezTo>
              <a:cubicBezTo>
                <a:pt x="247860" y="161916"/>
                <a:pt x="216023" y="162983"/>
                <a:pt x="184273" y="165100"/>
              </a:cubicBezTo>
              <a:cubicBezTo>
                <a:pt x="173690" y="167217"/>
                <a:pt x="160155" y="163818"/>
                <a:pt x="152523" y="171450"/>
              </a:cubicBezTo>
              <a:cubicBezTo>
                <a:pt x="140317" y="183656"/>
                <a:pt x="177213" y="202845"/>
                <a:pt x="177923" y="203200"/>
              </a:cubicBezTo>
              <a:cubicBezTo>
                <a:pt x="205025" y="216751"/>
                <a:pt x="231705" y="226098"/>
                <a:pt x="260473" y="234950"/>
              </a:cubicBezTo>
              <a:cubicBezTo>
                <a:pt x="274079" y="239137"/>
                <a:pt x="318684" y="252667"/>
                <a:pt x="336673" y="254000"/>
              </a:cubicBezTo>
              <a:cubicBezTo>
                <a:pt x="383160" y="257444"/>
                <a:pt x="429826" y="257834"/>
                <a:pt x="476373" y="260350"/>
              </a:cubicBezTo>
              <a:cubicBezTo>
                <a:pt x="568690" y="265340"/>
                <a:pt x="550753" y="264091"/>
                <a:pt x="622423" y="273050"/>
              </a:cubicBezTo>
              <a:cubicBezTo>
                <a:pt x="626656" y="279400"/>
                <a:pt x="639356" y="285750"/>
                <a:pt x="635123" y="292100"/>
              </a:cubicBezTo>
              <a:cubicBezTo>
                <a:pt x="623382" y="309712"/>
                <a:pt x="604403" y="323507"/>
                <a:pt x="584323" y="330200"/>
              </a:cubicBezTo>
              <a:cubicBezTo>
                <a:pt x="529664" y="348420"/>
                <a:pt x="559210" y="339653"/>
                <a:pt x="495423" y="355600"/>
              </a:cubicBezTo>
              <a:cubicBezTo>
                <a:pt x="489073" y="359833"/>
                <a:pt x="483519" y="365620"/>
                <a:pt x="476373" y="368300"/>
              </a:cubicBezTo>
              <a:cubicBezTo>
                <a:pt x="466267" y="372090"/>
                <a:pt x="455390" y="373907"/>
                <a:pt x="444623" y="374650"/>
              </a:cubicBezTo>
              <a:cubicBezTo>
                <a:pt x="393899" y="378148"/>
                <a:pt x="343015" y="378691"/>
                <a:pt x="292223" y="381000"/>
              </a:cubicBezTo>
              <a:cubicBezTo>
                <a:pt x="159985" y="387011"/>
                <a:pt x="192948" y="385217"/>
                <a:pt x="82673" y="393700"/>
              </a:cubicBezTo>
              <a:lnTo>
                <a:pt x="44573" y="406400"/>
              </a:lnTo>
              <a:cubicBezTo>
                <a:pt x="38223" y="408517"/>
                <a:pt x="31092" y="409037"/>
                <a:pt x="25523" y="412750"/>
              </a:cubicBezTo>
              <a:lnTo>
                <a:pt x="6473" y="425450"/>
              </a:lnTo>
              <a:cubicBezTo>
                <a:pt x="4356" y="431800"/>
                <a:pt x="123" y="437807"/>
                <a:pt x="123" y="444500"/>
              </a:cubicBezTo>
              <a:cubicBezTo>
                <a:pt x="123" y="465772"/>
                <a:pt x="-1427" y="488249"/>
                <a:pt x="6473" y="508000"/>
              </a:cubicBezTo>
              <a:cubicBezTo>
                <a:pt x="12032" y="521897"/>
                <a:pt x="26249" y="530770"/>
                <a:pt x="38223" y="539750"/>
              </a:cubicBezTo>
              <a:cubicBezTo>
                <a:pt x="43578" y="543766"/>
                <a:pt x="50837" y="544261"/>
                <a:pt x="57273" y="546100"/>
              </a:cubicBezTo>
              <a:cubicBezTo>
                <a:pt x="65664" y="548498"/>
                <a:pt x="74282" y="550052"/>
                <a:pt x="82673" y="552450"/>
              </a:cubicBezTo>
              <a:cubicBezTo>
                <a:pt x="89109" y="554289"/>
                <a:pt x="95121" y="557700"/>
                <a:pt x="101723" y="558800"/>
              </a:cubicBezTo>
              <a:cubicBezTo>
                <a:pt x="120629" y="561951"/>
                <a:pt x="139837" y="562910"/>
                <a:pt x="158873" y="565150"/>
              </a:cubicBezTo>
              <a:cubicBezTo>
                <a:pt x="175821" y="567144"/>
                <a:pt x="192639" y="570468"/>
                <a:pt x="209673" y="571500"/>
              </a:cubicBezTo>
              <a:cubicBezTo>
                <a:pt x="262535" y="574704"/>
                <a:pt x="315506" y="575733"/>
                <a:pt x="368423" y="577850"/>
              </a:cubicBezTo>
              <a:cubicBezTo>
                <a:pt x="348112" y="659093"/>
                <a:pt x="371386" y="600562"/>
                <a:pt x="190623" y="609600"/>
              </a:cubicBezTo>
              <a:cubicBezTo>
                <a:pt x="163059" y="610978"/>
                <a:pt x="135590" y="613833"/>
                <a:pt x="108073" y="615950"/>
              </a:cubicBezTo>
              <a:cubicBezTo>
                <a:pt x="79960" y="634692"/>
                <a:pt x="51430" y="650114"/>
                <a:pt x="31873" y="679450"/>
              </a:cubicBezTo>
              <a:cubicBezTo>
                <a:pt x="23406" y="692150"/>
                <a:pt x="-8791" y="717550"/>
                <a:pt x="6473" y="717550"/>
              </a:cubicBezTo>
              <a:lnTo>
                <a:pt x="127123" y="717550"/>
              </a:lnTo>
            </a:path>
          </a:pathLst>
        </a:cu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104775</xdr:rowOff>
    </xdr:from>
    <xdr:ext cx="1543050" cy="333375"/>
    <xdr:sp>
      <xdr:nvSpPr>
        <xdr:cNvPr id="1" name="CasellaDiTesto 1"/>
        <xdr:cNvSpPr txBox="1">
          <a:spLocks noChangeArrowheads="1"/>
        </xdr:cNvSpPr>
      </xdr:nvSpPr>
      <xdr:spPr>
        <a:xfrm>
          <a:off x="0" y="4210050"/>
          <a:ext cx="1543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m=pV/RT</a:t>
          </a:r>
        </a:p>
      </xdr:txBody>
    </xdr:sp>
    <xdr:clientData/>
  </xdr:oneCellAnchor>
  <xdr:oneCellAnchor>
    <xdr:from>
      <xdr:col>0</xdr:col>
      <xdr:colOff>104775</xdr:colOff>
      <xdr:row>33</xdr:row>
      <xdr:rowOff>114300</xdr:rowOff>
    </xdr:from>
    <xdr:ext cx="390525" cy="323850"/>
    <xdr:sp>
      <xdr:nvSpPr>
        <xdr:cNvPr id="2" name="CasellaDiTesto 2"/>
        <xdr:cNvSpPr txBox="1">
          <a:spLocks noChangeArrowheads="1"/>
        </xdr:cNvSpPr>
      </xdr:nvSpPr>
      <xdr:spPr>
        <a:xfrm>
          <a:off x="104775" y="626745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P=Q/t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76200</xdr:rowOff>
    </xdr:from>
    <xdr:ext cx="876300" cy="485775"/>
    <xdr:sp>
      <xdr:nvSpPr>
        <xdr:cNvPr id="1" name="CasellaDiTesto 1"/>
        <xdr:cNvSpPr txBox="1">
          <a:spLocks noChangeArrowheads="1"/>
        </xdr:cNvSpPr>
      </xdr:nvSpPr>
      <xdr:spPr>
        <a:xfrm>
          <a:off x="0" y="3457575"/>
          <a:ext cx="876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V_1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mRT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p_1 </a:t>
          </a:r>
        </a:p>
      </xdr:txBody>
    </xdr:sp>
    <xdr:clientData/>
  </xdr:oneCellAnchor>
  <xdr:oneCellAnchor>
    <xdr:from>
      <xdr:col>1</xdr:col>
      <xdr:colOff>28575</xdr:colOff>
      <xdr:row>29</xdr:row>
      <xdr:rowOff>114300</xdr:rowOff>
    </xdr:from>
    <xdr:ext cx="933450" cy="571500"/>
    <xdr:sp>
      <xdr:nvSpPr>
        <xdr:cNvPr id="2" name="CasellaDiTesto 2"/>
        <xdr:cNvSpPr txBox="1">
          <a:spLocks noChangeArrowheads="1"/>
        </xdr:cNvSpPr>
      </xdr:nvSpPr>
      <xdr:spPr>
        <a:xfrm>
          <a:off x="1076325" y="5600700"/>
          <a:ext cx="933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p_2 V_2)/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</a:p>
      </xdr:txBody>
    </xdr:sp>
    <xdr:clientData/>
  </xdr:oneCellAnchor>
  <xdr:oneCellAnchor>
    <xdr:from>
      <xdr:col>0</xdr:col>
      <xdr:colOff>0</xdr:colOff>
      <xdr:row>38</xdr:row>
      <xdr:rowOff>104775</xdr:rowOff>
    </xdr:from>
    <xdr:ext cx="942975" cy="561975"/>
    <xdr:sp>
      <xdr:nvSpPr>
        <xdr:cNvPr id="3" name="CasellaDiTesto 3"/>
        <xdr:cNvSpPr txBox="1">
          <a:spLocks noChangeArrowheads="1"/>
        </xdr:cNvSpPr>
      </xdr:nvSpPr>
      <xdr:spPr>
        <a:xfrm>
          <a:off x="0" y="7334250"/>
          <a:ext cx="942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=(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2p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_1 V_1)/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5">
      <selection activeCell="D21" sqref="D21"/>
    </sheetView>
  </sheetViews>
  <sheetFormatPr defaultColWidth="9.140625" defaultRowHeight="15"/>
  <cols>
    <col min="1" max="1" width="15.42187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3.7109375" style="0" customWidth="1"/>
    <col min="8" max="8" width="8.57421875" style="0" customWidth="1"/>
  </cols>
  <sheetData>
    <row r="1" ht="14.25">
      <c r="A1" s="1" t="s">
        <v>26</v>
      </c>
    </row>
    <row r="2" ht="14.25">
      <c r="A2" s="12" t="s">
        <v>31</v>
      </c>
    </row>
    <row r="3" ht="14.25">
      <c r="A3" s="12" t="s">
        <v>56</v>
      </c>
    </row>
    <row r="4" ht="14.25">
      <c r="A4" s="12" t="s">
        <v>57</v>
      </c>
    </row>
    <row r="5" ht="14.25">
      <c r="A5" s="12"/>
    </row>
    <row r="6" ht="14.25">
      <c r="A6" s="12"/>
    </row>
    <row r="7" spans="1:6" ht="14.25">
      <c r="A7" s="1" t="s">
        <v>4</v>
      </c>
      <c r="F7" s="3" t="s">
        <v>66</v>
      </c>
    </row>
    <row r="8" spans="1:6" ht="14.25">
      <c r="A8" s="2"/>
      <c r="F8" s="3" t="s">
        <v>67</v>
      </c>
    </row>
    <row r="9" spans="1:3" ht="16.5">
      <c r="A9" t="s">
        <v>32</v>
      </c>
      <c r="B9">
        <v>50</v>
      </c>
      <c r="C9" t="s">
        <v>14</v>
      </c>
    </row>
    <row r="10" spans="1:4" ht="16.5">
      <c r="A10" t="s">
        <v>33</v>
      </c>
      <c r="B10">
        <v>-8</v>
      </c>
      <c r="C10" t="s">
        <v>14</v>
      </c>
      <c r="D10">
        <v>8</v>
      </c>
    </row>
    <row r="11" spans="1:7" ht="14.25">
      <c r="A11" t="s">
        <v>67</v>
      </c>
      <c r="B11">
        <v>5</v>
      </c>
      <c r="C11" t="s">
        <v>14</v>
      </c>
      <c r="D11" t="s">
        <v>70</v>
      </c>
      <c r="G11" s="3" t="s">
        <v>65</v>
      </c>
    </row>
    <row r="13" ht="14.25">
      <c r="A13" s="1" t="s">
        <v>8</v>
      </c>
    </row>
    <row r="14" spans="1:7" ht="16.5">
      <c r="A14" t="s">
        <v>34</v>
      </c>
      <c r="E14" s="3"/>
      <c r="G14" s="16" t="s">
        <v>64</v>
      </c>
    </row>
    <row r="15" spans="2:3" ht="14.25">
      <c r="B15" s="3"/>
      <c r="C15" s="5"/>
    </row>
    <row r="16" spans="2:3" ht="14.25">
      <c r="B16" s="4"/>
      <c r="C16" s="5"/>
    </row>
    <row r="17" ht="14.25">
      <c r="A17" t="s">
        <v>35</v>
      </c>
    </row>
    <row r="18" spans="1:4" ht="14.25">
      <c r="A18" t="s">
        <v>36</v>
      </c>
      <c r="D18" s="3"/>
    </row>
    <row r="19" ht="14.25">
      <c r="D19" s="3"/>
    </row>
    <row r="20" ht="16.5">
      <c r="A20" s="17" t="s">
        <v>71</v>
      </c>
    </row>
    <row r="21" spans="1:7" ht="16.5">
      <c r="A21" s="17" t="s">
        <v>72</v>
      </c>
      <c r="B21">
        <f>B9-D10-B11</f>
        <v>37</v>
      </c>
      <c r="C21" t="s">
        <v>14</v>
      </c>
      <c r="G21" s="3"/>
    </row>
  </sheetData>
  <sheetProtection/>
  <printOptions/>
  <pageMargins left="0.7" right="0.7" top="0.75" bottom="0.75" header="0.3" footer="0.3"/>
  <pageSetup fitToHeight="0" fitToWidth="1"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5">
      <selection activeCell="E21" sqref="E21"/>
    </sheetView>
  </sheetViews>
  <sheetFormatPr defaultColWidth="9.140625" defaultRowHeight="15"/>
  <cols>
    <col min="1" max="1" width="17.8515625" style="0" customWidth="1"/>
    <col min="2" max="2" width="16.421875" style="0" customWidth="1"/>
    <col min="3" max="4" width="11.140625" style="0" customWidth="1"/>
    <col min="5" max="5" width="12.00390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27</v>
      </c>
    </row>
    <row r="2" ht="14.25">
      <c r="A2" t="s">
        <v>37</v>
      </c>
    </row>
    <row r="3" ht="14.25">
      <c r="A3" t="s">
        <v>38</v>
      </c>
    </row>
    <row r="4" ht="14.25">
      <c r="A4" t="s">
        <v>39</v>
      </c>
    </row>
    <row r="6" ht="14.25">
      <c r="A6" t="s">
        <v>4</v>
      </c>
    </row>
    <row r="7" spans="1:6" ht="14.25">
      <c r="A7" t="s">
        <v>3</v>
      </c>
      <c r="B7">
        <v>1.2</v>
      </c>
      <c r="C7" t="s">
        <v>20</v>
      </c>
      <c r="E7" s="3"/>
      <c r="F7" s="3" t="s">
        <v>18</v>
      </c>
    </row>
    <row r="8" spans="1:3" ht="16.5">
      <c r="A8" t="s">
        <v>41</v>
      </c>
      <c r="B8">
        <v>150</v>
      </c>
      <c r="C8" t="s">
        <v>40</v>
      </c>
    </row>
    <row r="9" spans="1:6" ht="14.25">
      <c r="A9" s="2" t="s">
        <v>12</v>
      </c>
      <c r="B9">
        <v>12</v>
      </c>
      <c r="C9" t="s">
        <v>7</v>
      </c>
      <c r="D9">
        <f>B9+273</f>
        <v>285</v>
      </c>
      <c r="E9" t="s">
        <v>19</v>
      </c>
      <c r="F9" s="3" t="s">
        <v>62</v>
      </c>
    </row>
    <row r="10" spans="1:3" ht="16.5">
      <c r="A10" t="s">
        <v>43</v>
      </c>
      <c r="B10">
        <v>600</v>
      </c>
      <c r="C10" t="s">
        <v>40</v>
      </c>
    </row>
    <row r="11" spans="1:5" ht="14.25">
      <c r="A11" s="5" t="s">
        <v>17</v>
      </c>
      <c r="B11">
        <v>287.13</v>
      </c>
      <c r="C11" t="s">
        <v>10</v>
      </c>
      <c r="D11">
        <f>B11/1000</f>
        <v>0.28713</v>
      </c>
      <c r="E11" t="s">
        <v>13</v>
      </c>
    </row>
    <row r="12" ht="14.25">
      <c r="A12" s="5"/>
    </row>
    <row r="13" ht="14.25">
      <c r="F13" s="3" t="s">
        <v>73</v>
      </c>
    </row>
    <row r="15" ht="14.25">
      <c r="A15" s="1" t="s">
        <v>8</v>
      </c>
    </row>
    <row r="16" spans="1:5" ht="14.25">
      <c r="A16" t="s">
        <v>42</v>
      </c>
      <c r="E16" s="3"/>
    </row>
    <row r="17" spans="2:8" ht="14.25">
      <c r="B17" s="3"/>
      <c r="C17" s="5"/>
      <c r="H17" t="s">
        <v>11</v>
      </c>
    </row>
    <row r="18" ht="14.25">
      <c r="A18" t="s">
        <v>68</v>
      </c>
    </row>
    <row r="19" spans="2:4" ht="14.25">
      <c r="B19" s="6"/>
      <c r="C19" s="3"/>
      <c r="D19" s="6"/>
    </row>
    <row r="20" spans="1:5" ht="14.25">
      <c r="A20" t="s">
        <v>74</v>
      </c>
      <c r="B20" s="18">
        <f>B7*B11*D9*LN(B8/B10)</f>
        <v>-136131.9713686571</v>
      </c>
      <c r="C20" s="5" t="s">
        <v>75</v>
      </c>
      <c r="D20" s="15">
        <f>B20/1000</f>
        <v>-136.1319713686571</v>
      </c>
      <c r="E20" t="s">
        <v>14</v>
      </c>
    </row>
    <row r="21" spans="2:4" ht="14.25">
      <c r="B21" s="6"/>
      <c r="C21" s="3"/>
      <c r="D21" s="6"/>
    </row>
    <row r="22" spans="1:9" ht="14.25">
      <c r="A22" s="9"/>
      <c r="D22" s="3"/>
      <c r="H22" s="7"/>
      <c r="I22" s="1"/>
    </row>
    <row r="23" ht="14.25">
      <c r="A23" s="9"/>
    </row>
    <row r="25" ht="14.25">
      <c r="B25" s="3"/>
    </row>
    <row r="30" spans="2:6" ht="14.25">
      <c r="B30" s="3"/>
      <c r="E30" s="3"/>
      <c r="F30" s="10"/>
    </row>
    <row r="31" ht="14.25">
      <c r="B31" s="3"/>
    </row>
    <row r="34" spans="2:6" ht="14.25">
      <c r="B34" s="6"/>
      <c r="C34" s="3"/>
      <c r="D34" s="6"/>
      <c r="F34" s="6"/>
    </row>
    <row r="35" ht="14.25">
      <c r="A35" s="8"/>
    </row>
    <row r="37" ht="14.25">
      <c r="F37" s="6"/>
    </row>
    <row r="41" spans="4:9" ht="14.25">
      <c r="D41" s="3"/>
      <c r="H41" s="7"/>
      <c r="I41" s="1"/>
    </row>
    <row r="42" spans="6:7" ht="14.25">
      <c r="F42" s="3"/>
      <c r="G42" s="5"/>
    </row>
    <row r="43" ht="14.25">
      <c r="G43" s="3"/>
    </row>
    <row r="49" spans="4:9" ht="14.25">
      <c r="D49" s="3"/>
      <c r="H49" s="1"/>
      <c r="I49" s="1"/>
    </row>
    <row r="51" ht="14.25">
      <c r="G51" s="3"/>
    </row>
  </sheetData>
  <sheetProtection/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4">
      <selection activeCell="E36" sqref="E36"/>
    </sheetView>
  </sheetViews>
  <sheetFormatPr defaultColWidth="9.140625" defaultRowHeight="15"/>
  <cols>
    <col min="1" max="1" width="17.140625" style="0" customWidth="1"/>
    <col min="2" max="2" width="16.421875" style="0" customWidth="1"/>
    <col min="3" max="3" width="11.421875" style="0" customWidth="1"/>
    <col min="4" max="4" width="11.140625" style="0" customWidth="1"/>
    <col min="5" max="5" width="12.00390625" style="0" customWidth="1"/>
    <col min="6" max="6" width="12.140625" style="0" customWidth="1"/>
    <col min="7" max="7" width="21.57421875" style="0" customWidth="1"/>
    <col min="8" max="8" width="8.57421875" style="0" customWidth="1"/>
  </cols>
  <sheetData>
    <row r="1" ht="14.25">
      <c r="A1" s="1" t="s">
        <v>28</v>
      </c>
    </row>
    <row r="2" ht="14.25">
      <c r="A2" s="12" t="s">
        <v>58</v>
      </c>
    </row>
    <row r="3" ht="14.25">
      <c r="A3" s="12" t="s">
        <v>59</v>
      </c>
    </row>
    <row r="4" ht="14.25">
      <c r="A4" t="s">
        <v>44</v>
      </c>
    </row>
    <row r="5" ht="14.25">
      <c r="A5" s="1" t="s">
        <v>4</v>
      </c>
    </row>
    <row r="6" spans="1:3" ht="16.5">
      <c r="A6" t="s">
        <v>21</v>
      </c>
      <c r="B6">
        <v>40</v>
      </c>
      <c r="C6" t="s">
        <v>14</v>
      </c>
    </row>
    <row r="7" spans="1:3" ht="16.5">
      <c r="A7" t="s">
        <v>23</v>
      </c>
      <c r="B7">
        <v>60</v>
      </c>
      <c r="C7" t="s">
        <v>14</v>
      </c>
    </row>
    <row r="8" spans="1:8" ht="16.5">
      <c r="A8" t="s">
        <v>22</v>
      </c>
      <c r="B8">
        <v>-45</v>
      </c>
      <c r="C8" t="s">
        <v>14</v>
      </c>
      <c r="D8" t="s">
        <v>25</v>
      </c>
      <c r="F8" s="3"/>
      <c r="G8" s="16"/>
      <c r="H8" s="5">
        <v>2</v>
      </c>
    </row>
    <row r="9" spans="1:6" ht="14.25">
      <c r="A9" s="1" t="s">
        <v>8</v>
      </c>
      <c r="F9" s="3" t="s">
        <v>62</v>
      </c>
    </row>
    <row r="10" spans="1:6" ht="16.5">
      <c r="A10" t="s">
        <v>24</v>
      </c>
      <c r="E10" s="3"/>
      <c r="F10" s="3"/>
    </row>
    <row r="11" spans="1:6" ht="16.5">
      <c r="A11" t="s">
        <v>45</v>
      </c>
      <c r="B11" s="3"/>
      <c r="C11" s="5"/>
      <c r="F11" s="3"/>
    </row>
    <row r="12" spans="1:6" ht="16.5">
      <c r="A12" t="s">
        <v>46</v>
      </c>
      <c r="B12" t="s">
        <v>69</v>
      </c>
      <c r="C12" s="5"/>
      <c r="F12" s="3"/>
    </row>
    <row r="13" ht="14.25">
      <c r="F13" s="3"/>
    </row>
    <row r="14" spans="4:7" ht="14.25">
      <c r="D14" s="3"/>
      <c r="F14" s="3"/>
      <c r="G14" s="5">
        <v>1</v>
      </c>
    </row>
    <row r="15" ht="14.25">
      <c r="D15" s="3"/>
    </row>
    <row r="16" spans="1:8" ht="14.25">
      <c r="A16" s="3"/>
      <c r="G16" t="s">
        <v>63</v>
      </c>
      <c r="H16" t="s">
        <v>61</v>
      </c>
    </row>
    <row r="17" ht="14.25">
      <c r="A17" t="s">
        <v>76</v>
      </c>
    </row>
    <row r="18" spans="1:2" ht="14.25">
      <c r="A18" s="3"/>
      <c r="B18" s="3"/>
    </row>
    <row r="19" spans="1:3" ht="16.5">
      <c r="A19" s="17" t="s">
        <v>77</v>
      </c>
      <c r="B19" s="3">
        <f>B6-B7</f>
        <v>-20</v>
      </c>
      <c r="C19" t="s">
        <v>14</v>
      </c>
    </row>
    <row r="21" spans="1:3" ht="16.5">
      <c r="A21" s="19" t="s">
        <v>78</v>
      </c>
      <c r="B21" s="17" t="s">
        <v>79</v>
      </c>
      <c r="C21" s="3"/>
    </row>
    <row r="22" spans="1:4" ht="16.5">
      <c r="A22" s="17" t="s">
        <v>80</v>
      </c>
      <c r="B22" s="6"/>
      <c r="C22" s="3"/>
      <c r="D22" s="6"/>
    </row>
    <row r="23" spans="1:4" ht="16.5">
      <c r="A23" s="17" t="s">
        <v>81</v>
      </c>
      <c r="B23" s="6">
        <f>B19*(-1)</f>
        <v>20</v>
      </c>
      <c r="C23" s="20" t="s">
        <v>14</v>
      </c>
      <c r="D23" s="6"/>
    </row>
    <row r="24" spans="1:9" ht="14.25">
      <c r="A24" s="3"/>
      <c r="H24" s="7"/>
      <c r="I24" s="1"/>
    </row>
    <row r="26" ht="14.25">
      <c r="A26" t="s">
        <v>83</v>
      </c>
    </row>
    <row r="27" ht="16.5">
      <c r="A27" s="17" t="s">
        <v>82</v>
      </c>
    </row>
    <row r="29" spans="1:4" ht="16.5">
      <c r="A29" t="s">
        <v>84</v>
      </c>
      <c r="B29" s="3">
        <f>B23+B8</f>
        <v>-25</v>
      </c>
      <c r="C29" t="s">
        <v>14</v>
      </c>
      <c r="D29" s="11"/>
    </row>
    <row r="31" ht="14.25">
      <c r="A31" t="s">
        <v>86</v>
      </c>
    </row>
    <row r="32" spans="1:2" ht="16.5">
      <c r="A32" s="17" t="s">
        <v>85</v>
      </c>
      <c r="B32">
        <v>0</v>
      </c>
    </row>
    <row r="34" ht="14.25">
      <c r="A34" t="s">
        <v>87</v>
      </c>
    </row>
    <row r="36" spans="1:6" ht="16.5">
      <c r="A36" t="s">
        <v>88</v>
      </c>
      <c r="B36">
        <f>B7+B8</f>
        <v>15</v>
      </c>
      <c r="C36" t="s">
        <v>14</v>
      </c>
      <c r="D36" s="6"/>
      <c r="F36" s="6"/>
    </row>
    <row r="37" spans="1:3" ht="16.5">
      <c r="A37" t="s">
        <v>89</v>
      </c>
      <c r="B37">
        <v>15</v>
      </c>
      <c r="C37" t="s">
        <v>14</v>
      </c>
    </row>
    <row r="39" spans="1:6" ht="14.25">
      <c r="A39" s="3"/>
      <c r="F39" s="6"/>
    </row>
    <row r="43" spans="4:9" ht="14.25">
      <c r="D43" s="3"/>
      <c r="H43" s="7"/>
      <c r="I43" s="1"/>
    </row>
    <row r="44" spans="6:7" ht="14.25">
      <c r="F44" s="3"/>
      <c r="G44" s="5"/>
    </row>
    <row r="45" ht="14.25">
      <c r="G45" s="3"/>
    </row>
    <row r="51" spans="4:9" ht="14.25">
      <c r="D51" s="3"/>
      <c r="H51" s="1"/>
      <c r="I51" s="1"/>
    </row>
    <row r="53" ht="14.25">
      <c r="G53" s="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8">
      <selection activeCell="A31" sqref="A31"/>
    </sheetView>
  </sheetViews>
  <sheetFormatPr defaultColWidth="9.140625" defaultRowHeight="15"/>
  <cols>
    <col min="1" max="1" width="15.7109375" style="0" customWidth="1"/>
    <col min="2" max="2" width="16.421875" style="0" customWidth="1"/>
    <col min="3" max="4" width="11.140625" style="0" customWidth="1"/>
    <col min="5" max="5" width="14.5742187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29</v>
      </c>
    </row>
    <row r="2" ht="14.25">
      <c r="A2" s="12" t="s">
        <v>47</v>
      </c>
    </row>
    <row r="3" ht="14.25">
      <c r="A3" s="12" t="s">
        <v>48</v>
      </c>
    </row>
    <row r="4" ht="14.25">
      <c r="A4" s="12" t="s">
        <v>49</v>
      </c>
    </row>
    <row r="5" ht="14.25">
      <c r="A5" t="s">
        <v>4</v>
      </c>
    </row>
    <row r="6" spans="1:3" ht="16.5">
      <c r="A6" t="s">
        <v>90</v>
      </c>
      <c r="B6">
        <v>0.718</v>
      </c>
      <c r="C6" t="s">
        <v>13</v>
      </c>
    </row>
    <row r="7" spans="1:3" ht="14.25">
      <c r="A7" t="s">
        <v>0</v>
      </c>
      <c r="B7">
        <v>6</v>
      </c>
      <c r="C7" t="s">
        <v>3</v>
      </c>
    </row>
    <row r="8" spans="1:3" ht="14.25">
      <c r="A8" t="s">
        <v>15</v>
      </c>
      <c r="B8">
        <v>5</v>
      </c>
      <c r="C8" t="s">
        <v>3</v>
      </c>
    </row>
    <row r="9" spans="1:3" ht="14.25">
      <c r="A9" t="s">
        <v>1</v>
      </c>
      <c r="B9">
        <v>4</v>
      </c>
      <c r="C9" t="s">
        <v>3</v>
      </c>
    </row>
    <row r="10" spans="1:4" ht="14.25">
      <c r="A10" s="3" t="s">
        <v>93</v>
      </c>
      <c r="B10">
        <f>B7*B8*B9</f>
        <v>120</v>
      </c>
      <c r="C10" t="s">
        <v>94</v>
      </c>
      <c r="D10" s="3"/>
    </row>
    <row r="11" spans="1:5" ht="16.5">
      <c r="A11" t="s">
        <v>5</v>
      </c>
      <c r="B11">
        <v>7</v>
      </c>
      <c r="C11" t="s">
        <v>7</v>
      </c>
      <c r="D11" s="3">
        <f>B11+273</f>
        <v>280</v>
      </c>
      <c r="E11" t="s">
        <v>19</v>
      </c>
    </row>
    <row r="12" spans="1:3" ht="16.5">
      <c r="A12" t="s">
        <v>50</v>
      </c>
      <c r="B12">
        <v>23</v>
      </c>
      <c r="C12" t="s">
        <v>7</v>
      </c>
    </row>
    <row r="13" spans="1:5" ht="14.25">
      <c r="A13" t="s">
        <v>51</v>
      </c>
      <c r="B13">
        <v>15</v>
      </c>
      <c r="C13" t="s">
        <v>52</v>
      </c>
      <c r="D13">
        <f>B13*60</f>
        <v>900</v>
      </c>
      <c r="E13" t="s">
        <v>2</v>
      </c>
    </row>
    <row r="14" spans="1:3" ht="14.25">
      <c r="A14" t="s">
        <v>18</v>
      </c>
      <c r="B14">
        <v>100</v>
      </c>
      <c r="C14" t="s">
        <v>40</v>
      </c>
    </row>
    <row r="15" spans="1:4" ht="14.25">
      <c r="A15" s="5" t="s">
        <v>17</v>
      </c>
      <c r="B15">
        <v>0.287</v>
      </c>
      <c r="C15" t="s">
        <v>13</v>
      </c>
      <c r="D15" t="s">
        <v>53</v>
      </c>
    </row>
    <row r="17" ht="14.25">
      <c r="A17" s="1" t="s">
        <v>8</v>
      </c>
    </row>
    <row r="18" spans="1:7" ht="16.5">
      <c r="A18" t="s">
        <v>91</v>
      </c>
      <c r="E18" s="3" t="s">
        <v>16</v>
      </c>
      <c r="F18">
        <f>B12-B11</f>
        <v>16</v>
      </c>
      <c r="G18" t="s">
        <v>7</v>
      </c>
    </row>
    <row r="19" spans="2:3" ht="14.25">
      <c r="B19" s="3"/>
      <c r="C19" s="5"/>
    </row>
    <row r="20" spans="2:3" ht="14.25">
      <c r="B20" s="4"/>
      <c r="C20" s="5"/>
    </row>
    <row r="21" ht="14.25">
      <c r="A21" t="s">
        <v>95</v>
      </c>
    </row>
    <row r="22" ht="14.25">
      <c r="F22" t="s">
        <v>92</v>
      </c>
    </row>
    <row r="24" spans="2:3" ht="15">
      <c r="B24" s="21">
        <f>B14*B10/(B15*D11)</f>
        <v>149.32802389248383</v>
      </c>
      <c r="C24" t="s">
        <v>20</v>
      </c>
    </row>
    <row r="26" spans="1:4" ht="14.25">
      <c r="A26" t="s">
        <v>96</v>
      </c>
      <c r="B26" s="8"/>
      <c r="C26" s="3"/>
      <c r="D26" s="6"/>
    </row>
    <row r="27" spans="1:4" ht="14.25">
      <c r="A27" t="s">
        <v>97</v>
      </c>
      <c r="B27" s="14"/>
      <c r="C27" s="3"/>
      <c r="D27" s="6"/>
    </row>
    <row r="28" spans="1:4" ht="14.25">
      <c r="A28" s="17" t="s">
        <v>98</v>
      </c>
      <c r="B28" s="8"/>
      <c r="C28" s="3"/>
      <c r="D28" s="6"/>
    </row>
    <row r="29" spans="2:4" ht="14.25">
      <c r="B29" s="8"/>
      <c r="C29" s="3"/>
      <c r="D29" s="6"/>
    </row>
    <row r="30" spans="1:4" ht="14.25">
      <c r="A30" t="s">
        <v>99</v>
      </c>
      <c r="B30" s="8"/>
      <c r="C30" s="3"/>
      <c r="D30" s="6"/>
    </row>
    <row r="31" spans="1:4" ht="16.5">
      <c r="A31" t="s">
        <v>100</v>
      </c>
      <c r="B31" s="23">
        <f>B24*B6*F18</f>
        <v>1715.480338476854</v>
      </c>
      <c r="C31" s="22" t="s">
        <v>14</v>
      </c>
      <c r="D31" s="6"/>
    </row>
    <row r="32" spans="2:4" ht="14.25">
      <c r="B32" s="15"/>
      <c r="C32" s="3"/>
      <c r="D32" s="6"/>
    </row>
    <row r="33" spans="1:9" ht="14.25">
      <c r="A33" t="s">
        <v>101</v>
      </c>
      <c r="D33" s="3"/>
      <c r="F33" s="3"/>
      <c r="G33" s="13"/>
      <c r="I33" s="1"/>
    </row>
    <row r="35" spans="2:3" ht="15">
      <c r="B35" s="13">
        <f>B31/(B13*60)</f>
        <v>1.9060892649742822</v>
      </c>
      <c r="C35" t="s">
        <v>102</v>
      </c>
    </row>
    <row r="45" spans="2:6" ht="14.25">
      <c r="B45" s="6"/>
      <c r="C45" s="3"/>
      <c r="D45" s="6"/>
      <c r="F45" s="6"/>
    </row>
    <row r="46" ht="14.25">
      <c r="A46" s="8"/>
    </row>
    <row r="48" ht="14.25">
      <c r="F48" s="6"/>
    </row>
    <row r="52" spans="4:9" ht="14.25">
      <c r="D52" s="3"/>
      <c r="H52" s="7"/>
      <c r="I52" s="1"/>
    </row>
    <row r="54" spans="1:7" ht="14.25">
      <c r="A54" s="3"/>
      <c r="B54" s="5"/>
      <c r="G54" s="3"/>
    </row>
    <row r="60" spans="4:9" ht="14.25">
      <c r="D60" s="3"/>
      <c r="H60" s="1"/>
      <c r="I60" s="1"/>
    </row>
    <row r="62" ht="14.25">
      <c r="G62" s="3"/>
    </row>
  </sheetData>
  <sheetProtection/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5.7109375" style="0" customWidth="1"/>
    <col min="2" max="2" width="16.421875" style="0" customWidth="1"/>
    <col min="3" max="4" width="11.140625" style="0" customWidth="1"/>
    <col min="5" max="5" width="13.8515625" style="0" customWidth="1"/>
    <col min="6" max="6" width="12.140625" style="0" customWidth="1"/>
    <col min="7" max="7" width="28.140625" style="0" bestFit="1" customWidth="1"/>
    <col min="8" max="8" width="8.57421875" style="0" customWidth="1"/>
  </cols>
  <sheetData>
    <row r="1" ht="14.25">
      <c r="A1" s="1" t="s">
        <v>30</v>
      </c>
    </row>
    <row r="2" ht="14.25">
      <c r="A2" s="12" t="s">
        <v>111</v>
      </c>
    </row>
    <row r="3" ht="14.25">
      <c r="A3" s="12" t="s">
        <v>60</v>
      </c>
    </row>
    <row r="4" ht="14.25">
      <c r="A4" t="s">
        <v>4</v>
      </c>
    </row>
    <row r="5" spans="1:3" ht="14.25">
      <c r="A5" t="s">
        <v>3</v>
      </c>
      <c r="B5">
        <v>10</v>
      </c>
      <c r="C5" t="s">
        <v>20</v>
      </c>
    </row>
    <row r="6" spans="1:5" ht="16.5">
      <c r="A6" t="s">
        <v>54</v>
      </c>
      <c r="B6">
        <v>27</v>
      </c>
      <c r="C6" t="s">
        <v>7</v>
      </c>
      <c r="D6">
        <f>B6+273</f>
        <v>300</v>
      </c>
      <c r="E6" t="s">
        <v>19</v>
      </c>
    </row>
    <row r="7" spans="1:3" ht="16.5">
      <c r="A7" t="s">
        <v>41</v>
      </c>
      <c r="B7">
        <v>200</v>
      </c>
      <c r="C7" t="s">
        <v>40</v>
      </c>
    </row>
    <row r="8" spans="1:4" ht="14.25">
      <c r="A8" s="5" t="s">
        <v>17</v>
      </c>
      <c r="B8">
        <v>0.287</v>
      </c>
      <c r="C8" t="s">
        <v>13</v>
      </c>
      <c r="D8" t="s">
        <v>53</v>
      </c>
    </row>
    <row r="9" spans="1:3" ht="14.25">
      <c r="A9" t="s">
        <v>9</v>
      </c>
      <c r="B9">
        <v>0.718</v>
      </c>
      <c r="C9" t="s">
        <v>13</v>
      </c>
    </row>
    <row r="10" spans="1:3" ht="16.5">
      <c r="A10" t="s">
        <v>55</v>
      </c>
      <c r="B10">
        <f>B7*2</f>
        <v>400</v>
      </c>
      <c r="C10" t="s">
        <v>40</v>
      </c>
    </row>
    <row r="12" spans="1:5" ht="14.25">
      <c r="A12" s="1" t="s">
        <v>8</v>
      </c>
      <c r="E12" s="3"/>
    </row>
    <row r="13" spans="1:3" ht="14.25">
      <c r="A13" t="s">
        <v>11</v>
      </c>
      <c r="B13" s="3"/>
      <c r="C13" s="5"/>
    </row>
    <row r="14" spans="1:3" ht="14.25">
      <c r="A14" t="s">
        <v>6</v>
      </c>
      <c r="B14" s="4"/>
      <c r="C14" s="5"/>
    </row>
    <row r="15" spans="2:3" ht="14.25">
      <c r="B15" s="4"/>
      <c r="C15" s="5"/>
    </row>
    <row r="16" ht="14.25">
      <c r="A16" t="s">
        <v>103</v>
      </c>
    </row>
    <row r="17" ht="16.5">
      <c r="A17" t="s">
        <v>104</v>
      </c>
    </row>
    <row r="18" ht="14.25">
      <c r="A18" t="s">
        <v>105</v>
      </c>
    </row>
    <row r="20" spans="2:3" ht="17.25">
      <c r="B20">
        <f>B5*B8*D6/B7</f>
        <v>4.305</v>
      </c>
      <c r="C20" s="3" t="s">
        <v>110</v>
      </c>
    </row>
    <row r="21" spans="2:4" ht="15">
      <c r="B21" s="8"/>
      <c r="D21" s="6"/>
    </row>
    <row r="22" spans="1:4" ht="14.25">
      <c r="A22" t="s">
        <v>109</v>
      </c>
      <c r="B22" s="8"/>
      <c r="D22" s="6"/>
    </row>
    <row r="23" spans="1:4" ht="16.5">
      <c r="A23" t="s">
        <v>106</v>
      </c>
      <c r="B23" s="8"/>
      <c r="D23" s="6"/>
    </row>
    <row r="24" spans="2:4" ht="14.25">
      <c r="B24" s="8"/>
      <c r="D24" s="6"/>
    </row>
    <row r="25" spans="1:4" ht="14.25">
      <c r="A25" t="s">
        <v>108</v>
      </c>
      <c r="B25" s="8"/>
      <c r="D25" s="6"/>
    </row>
    <row r="26" spans="2:4" ht="14.25">
      <c r="B26" s="8"/>
      <c r="D26" s="6"/>
    </row>
    <row r="27" spans="1:4" ht="16.5">
      <c r="A27" t="s">
        <v>107</v>
      </c>
      <c r="B27" s="8"/>
      <c r="D27" s="6"/>
    </row>
    <row r="28" spans="2:4" ht="14.25">
      <c r="B28" s="8"/>
      <c r="D28" s="6"/>
    </row>
    <row r="29" spans="1:4" ht="14.25">
      <c r="A29" t="s">
        <v>112</v>
      </c>
      <c r="B29" s="14"/>
      <c r="C29" s="3"/>
      <c r="D29" s="6"/>
    </row>
    <row r="30" spans="2:4" ht="15">
      <c r="B30" s="8"/>
      <c r="C30" s="3"/>
      <c r="D30" s="6"/>
    </row>
    <row r="31" ht="18">
      <c r="A31" t="s">
        <v>107</v>
      </c>
    </row>
    <row r="34" ht="14.25">
      <c r="A34" t="s">
        <v>113</v>
      </c>
    </row>
    <row r="35" ht="16.5">
      <c r="A35" t="s">
        <v>55</v>
      </c>
    </row>
    <row r="36" ht="14.25">
      <c r="A36" t="s">
        <v>114</v>
      </c>
    </row>
    <row r="38" ht="14.25">
      <c r="A38" t="s">
        <v>115</v>
      </c>
    </row>
    <row r="40" spans="2:6" ht="15">
      <c r="B40" s="8">
        <f>B10*B20/(B5*B8)</f>
        <v>600.0000000000001</v>
      </c>
      <c r="C40" s="5" t="s">
        <v>19</v>
      </c>
      <c r="D40" s="6">
        <f>B40-273</f>
        <v>327.0000000000001</v>
      </c>
      <c r="E40" t="s">
        <v>7</v>
      </c>
      <c r="F40" s="6"/>
    </row>
    <row r="41" ht="15">
      <c r="A41" s="8"/>
    </row>
    <row r="43" spans="1:6" ht="14.25">
      <c r="A43" t="s">
        <v>116</v>
      </c>
      <c r="F43" s="6"/>
    </row>
    <row r="44" spans="1:3" ht="16.5">
      <c r="A44" t="s">
        <v>106</v>
      </c>
      <c r="B44">
        <f>B5*B9*(B40-D6)</f>
        <v>2154.000000000001</v>
      </c>
      <c r="C44" t="s">
        <v>14</v>
      </c>
    </row>
    <row r="45" ht="14.25">
      <c r="B45">
        <f>B5*B9*(D40-B6)</f>
        <v>2154.000000000001</v>
      </c>
    </row>
    <row r="47" spans="4:9" ht="14.25">
      <c r="D47" s="3"/>
      <c r="H47" s="7"/>
      <c r="I47" s="1"/>
    </row>
    <row r="49" spans="1:7" ht="14.25">
      <c r="A49" s="3"/>
      <c r="B49" s="5"/>
      <c r="G49" s="3"/>
    </row>
    <row r="55" spans="4:9" ht="14.25">
      <c r="D55" s="3"/>
      <c r="H55" s="1"/>
      <c r="I55" s="1"/>
    </row>
    <row r="57" ht="14.25">
      <c r="G57" s="3"/>
    </row>
  </sheetData>
  <sheetProtection/>
  <printOptions/>
  <pageMargins left="0.7" right="0.7" top="0.75" bottom="0.75" header="0.3" footer="0.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 Mistretta</cp:lastModifiedBy>
  <cp:lastPrinted>2020-10-12T16:17:48Z</cp:lastPrinted>
  <dcterms:created xsi:type="dcterms:W3CDTF">2017-11-05T07:51:52Z</dcterms:created>
  <dcterms:modified xsi:type="dcterms:W3CDTF">2020-10-14T08:06:46Z</dcterms:modified>
  <cp:category/>
  <cp:version/>
  <cp:contentType/>
  <cp:contentStatus/>
</cp:coreProperties>
</file>